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tos\Orcamentos\2018 - ANDREIA\PARIPUEIRA\ORLA\Trecho 1-2\REV07\"/>
    </mc:Choice>
  </mc:AlternateContent>
  <bookViews>
    <workbookView xWindow="240" yWindow="435" windowWidth="20115" windowHeight="7635"/>
  </bookViews>
  <sheets>
    <sheet name="Plan1" sheetId="2" r:id="rId1"/>
  </sheets>
  <definedNames>
    <definedName name="A500000000000000000000">#REF!</definedName>
    <definedName name="_xlnm.Print_Area" localSheetId="0">Plan1!$A$1:$F$39</definedName>
  </definedNames>
  <calcPr calcId="162913"/>
</workbook>
</file>

<file path=xl/calcChain.xml><?xml version="1.0" encoding="utf-8"?>
<calcChain xmlns="http://schemas.openxmlformats.org/spreadsheetml/2006/main">
  <c r="E14" i="2" l="1"/>
  <c r="E35" i="2" l="1"/>
  <c r="E32" i="2"/>
  <c r="E29" i="2"/>
  <c r="E26" i="2"/>
  <c r="E23" i="2"/>
  <c r="H22" i="2" s="1"/>
  <c r="E20" i="2"/>
  <c r="H21" i="2" s="1"/>
  <c r="E17" i="2"/>
  <c r="H20" i="2" s="1"/>
  <c r="E11" i="2"/>
  <c r="E8" i="2" l="1"/>
  <c r="E6" i="2"/>
  <c r="E3" i="2"/>
</calcChain>
</file>

<file path=xl/sharedStrings.xml><?xml version="1.0" encoding="utf-8"?>
<sst xmlns="http://schemas.openxmlformats.org/spreadsheetml/2006/main" count="81" uniqueCount="28">
  <si>
    <t>MEDIANA</t>
  </si>
  <si>
    <t>MATERIAL</t>
  </si>
  <si>
    <t>POSTE AÇO GALVANIZADO 14M</t>
  </si>
  <si>
    <t>POSTE AÇO GALVANIZADO 7M</t>
  </si>
  <si>
    <t>SUPORTE PARA 2 LUMINARIAS</t>
  </si>
  <si>
    <t>SUPORTE PARA 3 LUMINARIAS</t>
  </si>
  <si>
    <t>LUMINARIA LED C/ 3 MODULOS 50W</t>
  </si>
  <si>
    <t>LUMINARIA LED C/ 6 MODULOS 50W</t>
  </si>
  <si>
    <t>REFLETOR LED C/ 6 MODULOS 50W</t>
  </si>
  <si>
    <t>VIA LUZES - (82) 3334- 1781</t>
  </si>
  <si>
    <t>AMES ILUMINAÇÃO - (11) 3539-3440</t>
  </si>
  <si>
    <t>RAMOS METAL - (47) 3463-7430</t>
  </si>
  <si>
    <t>ANIMAMIX - (19)3422-7215</t>
  </si>
  <si>
    <t>GANGORRA 3</t>
  </si>
  <si>
    <t>BRINK STAR - (19)3483-3701</t>
  </si>
  <si>
    <t>BALANÇO 3</t>
  </si>
  <si>
    <t>GIRA - GIRA</t>
  </si>
  <si>
    <t>ESCORREGA</t>
  </si>
  <si>
    <t>CONIPOST - (11) 4066 - 6988</t>
  </si>
  <si>
    <t>ARAPEVA - (11) 2386-9472</t>
  </si>
  <si>
    <t>LUMINARIA LED C/ 1 MODULOS 50W</t>
  </si>
  <si>
    <t>ILUMINIM - (11)4210 - 0494</t>
  </si>
  <si>
    <t>COMBINADO - (11) 97292-6085</t>
  </si>
  <si>
    <t>KITLED - (11) 99687-3250</t>
  </si>
  <si>
    <t>RLUX - (19) 3090-2813</t>
  </si>
  <si>
    <t>RCA LAMPADAS - (21) 3606-3528</t>
  </si>
  <si>
    <t>Coluna1</t>
  </si>
  <si>
    <t>Obs: Na cotação do poste de 14m da AMES iluminação já está a soma do poste com o chumbador  3.151,81 + (4 x 30,22) = 3.272,69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</si>
</sst>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([$€]* #,##0.00_);_([$€]* \(#,##0.00\);_([$€]* &quot;-&quot;??_);_(@_)"/>
  </numFmts>
  <fonts count="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/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 wrapText="1"/>
    </xf>
  </cellXfs>
  <cellStyles count="8">
    <cellStyle name="Euro" xfId="3"/>
    <cellStyle name="Normal" xfId="0" builtinId="0"/>
    <cellStyle name="Normal 2" xfId="4"/>
    <cellStyle name="Normal 2 2" xfId="1"/>
    <cellStyle name="Normal 3" xfId="7"/>
    <cellStyle name="Vírgula 2" xfId="2"/>
    <cellStyle name="Vírgula 2 2" xfId="6"/>
    <cellStyle name="Vírgula 3" xfId="5"/>
  </cellStyles>
  <dxfs count="68"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  <fill>
        <patternFill patternType="solid">
          <fgColor indexed="64"/>
          <bgColor rgb="FFFFFF00"/>
        </patternFill>
      </fill>
    </dxf>
    <dxf>
      <numFmt numFmtId="4" formatCode="#,##0.00"/>
    </dxf>
    <dxf>
      <alignment horizontal="center" vertical="bottom" textRotation="0" wrapText="1" 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alignment horizontal="center" vertical="bottom" textRotation="0" wrapText="1" 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  <fill>
        <patternFill patternType="solid">
          <fgColor indexed="64"/>
          <bgColor rgb="FFFFFF00"/>
        </patternFill>
      </fill>
    </dxf>
    <dxf>
      <numFmt numFmtId="4" formatCode="#,##0.00"/>
    </dxf>
    <dxf>
      <alignment horizontal="center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4" formatCode="#,##0.0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  <fill>
        <patternFill patternType="solid">
          <fgColor indexed="64"/>
          <bgColor rgb="FFFFFF00"/>
        </patternFill>
      </fill>
    </dxf>
    <dxf>
      <numFmt numFmtId="4" formatCode="#,##0.00"/>
    </dxf>
    <dxf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alignment horizontal="center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4" formatCode="#,##0.00"/>
      <alignment horizontal="center" vertical="bottom" textRotation="0" wrapText="0" relative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4" name="Tabela1345" displayName="Tabela1345" ref="A2:F3" totalsRowShown="0">
  <autoFilter ref="A2:F3"/>
  <tableColumns count="6">
    <tableColumn id="1" name="MATERIAL" dataDxfId="67"/>
    <tableColumn id="2" name="VIA LUZES - (82) 3334- 1781" dataDxfId="66"/>
    <tableColumn id="3" name="CONIPOST - (11) 4066 - 6988" dataDxfId="65"/>
    <tableColumn id="4" name="AMES ILUMINAÇÃO - (11) 3539-3440" dataDxfId="64"/>
    <tableColumn id="5" name="MEDIANA" dataDxfId="63">
      <calculatedColumnFormula>MEDIAN(Tabela1345[[#This Row],[VIA LUZES - (82) 3334- 1781]],Tabela1345[[#This Row],[CONIPOST - (11) 4066 - 6988]],Tabela1345[[#This Row],[AMES ILUMINAÇÃO - (11) 3539-3440]])</calculatedColumnFormula>
    </tableColumn>
    <tableColumn id="7" name="Coluna1" dataDxfId="6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5" name="Tabela134567216" displayName="Tabela134567216" ref="A31:E32" totalsRowShown="0">
  <autoFilter ref="A31:E32"/>
  <tableColumns count="5">
    <tableColumn id="1" name="MATERIAL" dataDxfId="15"/>
    <tableColumn id="2" name="RAMOS METAL - (47) 3463-7430" dataDxfId="14"/>
    <tableColumn id="3" name="BRINK STAR - (19)3483-3701" dataDxfId="13"/>
    <tableColumn id="4" name="ANIMAMIX - (19)3422-7215" dataDxfId="12"/>
    <tableColumn id="5" name="MEDIANA" dataDxfId="11">
      <calculatedColumnFormula>MEDIAN(Tabela134567216[[#This Row],[RAMOS METAL - (47) 3463-7430]],Tabela134567216[[#This Row],[BRINK STAR - (19)3483-3701]],Tabela134567216[[#This Row],[ANIMAMIX - (19)3422-7215]])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7" name="Tabela13456723418" displayName="Tabela13456723418" ref="A34:E35" totalsRowShown="0">
  <autoFilter ref="A34:E35"/>
  <tableColumns count="5">
    <tableColumn id="1" name="MATERIAL" dataDxfId="10"/>
    <tableColumn id="2" name="RAMOS METAL - (47) 3463-7430" dataDxfId="9"/>
    <tableColumn id="3" name="BRINK STAR - (19)3483-3701" dataDxfId="8"/>
    <tableColumn id="4" name="ANIMAMIX - (19)3422-7215" dataDxfId="7"/>
    <tableColumn id="5" name="MEDIANA" dataDxfId="6">
      <calculatedColumnFormula>MEDIAN(Tabela13456723418[[#This Row],[RAMOS METAL - (47) 3463-7430]],Tabela13456723418[[#This Row],[BRINK STAR - (19)3483-3701]],Tabela13456723418[[#This Row],[ANIMAMIX - (19)3422-7215]])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7" name="Tabela134567238" displayName="Tabela134567238" ref="A13:F14" totalsRowShown="0">
  <autoFilter ref="A13:F14"/>
  <tableColumns count="6">
    <tableColumn id="1" name="MATERIAL" dataDxfId="5"/>
    <tableColumn id="2" name="ILUMINIM - (11)4210 - 0494" dataDxfId="4"/>
    <tableColumn id="3" name="COMBINADO - (11) 97292-6085" dataDxfId="3"/>
    <tableColumn id="4" name="KITLED - (11) 99687-3250" dataDxfId="2"/>
    <tableColumn id="5" name="MEDIANA" dataDxfId="1">
      <calculatedColumnFormula>MEDIAN(Tabela134567238[[#This Row],[ILUMINIM - (11)4210 - 0494]],Tabela134567238[[#This Row],[COMBINADO - (11) 97292-6085]],Tabela134567238[[#This Row],[KITLED - (11) 99687-3250]])</calculatedColumnFormula>
    </tableColumn>
    <tableColumn id="6" name="Coluna1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ela13456" displayName="Tabela13456" ref="A5:F6" totalsRowShown="0">
  <autoFilter ref="A5:F6"/>
  <tableColumns count="6">
    <tableColumn id="1" name="MATERIAL" dataDxfId="61"/>
    <tableColumn id="2" name="VIA LUZES - (82) 3334- 1781" dataDxfId="60"/>
    <tableColumn id="3" name="CONIPOST - (11) 4066 - 6988" dataDxfId="59"/>
    <tableColumn id="4" name="AMES ILUMINAÇÃO - (11) 3539-3440" dataDxfId="58"/>
    <tableColumn id="5" name="MEDIANA" dataDxfId="57">
      <calculatedColumnFormula>MEDIAN(Tabela13456[[#This Row],[VIA LUZES - (82) 3334- 1781]],Tabela13456[[#This Row],[CONIPOST - (11) 4066 - 6988]],Tabela13456[[#This Row],[AMES ILUMINAÇÃO - (11) 3539-3440]])</calculatedColumnFormula>
    </tableColumn>
    <tableColumn id="6" name="Coluna1" dataDxfId="5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ela134567" displayName="Tabela134567" ref="A7:F8" totalsRowShown="0">
  <autoFilter ref="A7:F8"/>
  <tableColumns count="6">
    <tableColumn id="1" name="MATERIAL" dataDxfId="55"/>
    <tableColumn id="2" name="VIA LUZES - (82) 3334- 1781" dataDxfId="54"/>
    <tableColumn id="3" name="CONIPOST - (11) 4066 - 6988" dataDxfId="53"/>
    <tableColumn id="4" name="AMES ILUMINAÇÃO - (11) 3539-3440" dataDxfId="52"/>
    <tableColumn id="5" name="MEDIANA" dataDxfId="51">
      <calculatedColumnFormula>MEDIAN(Tabela134567[[#This Row],[VIA LUZES - (82) 3334- 1781]],Tabela134567[[#This Row],[CONIPOST - (11) 4066 - 6988]],Tabela134567[[#This Row],[AMES ILUMINAÇÃO - (11) 3539-3440]])</calculatedColumnFormula>
    </tableColumn>
    <tableColumn id="6" name="Coluna1" dataDxfId="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" name="Tabela1345672" displayName="Tabela1345672" ref="A10:F11" totalsRowShown="0">
  <autoFilter ref="A10:F11"/>
  <tableColumns count="6">
    <tableColumn id="1" name="MATERIAL" dataDxfId="49"/>
    <tableColumn id="2" name="VIA LUZES - (82) 3334- 1781" dataDxfId="48"/>
    <tableColumn id="3" name="CONIPOST - (11) 4066 - 6988" dataDxfId="47"/>
    <tableColumn id="4" name="AMES ILUMINAÇÃO - (11) 3539-3440" dataDxfId="46"/>
    <tableColumn id="5" name="MEDIANA" dataDxfId="45">
      <calculatedColumnFormula>MEDIAN(Tabela1345672[[#This Row],[VIA LUZES - (82) 3334- 1781]],Tabela1345672[[#This Row],[CONIPOST - (11) 4066 - 6988]],Tabela1345672[[#This Row],[AMES ILUMINAÇÃO - (11) 3539-3440]])</calculatedColumnFormula>
    </tableColumn>
    <tableColumn id="6" name="Coluna1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2" name="Tabela13456723" displayName="Tabela13456723" ref="A16:F17" totalsRowShown="0">
  <autoFilter ref="A16:F17"/>
  <tableColumns count="6">
    <tableColumn id="1" name="MATERIAL" dataDxfId="43"/>
    <tableColumn id="2" name="VIA LUZES - (82) 3334- 1781" dataDxfId="42"/>
    <tableColumn id="3" name="AMES ILUMINAÇÃO - (11) 3539-3440" dataDxfId="41"/>
    <tableColumn id="4" name="ARAPEVA - (11) 2386-9472" dataDxfId="40"/>
    <tableColumn id="5" name="MEDIANA" dataDxfId="39">
      <calculatedColumnFormula>MEDIAN(Tabela13456723[[#This Row],[VIA LUZES - (82) 3334- 1781]],Tabela13456723[[#This Row],[AMES ILUMINAÇÃO - (11) 3539-3440]],Tabela13456723[[#This Row],[ARAPEVA - (11) 2386-9472]])</calculatedColumnFormula>
    </tableColumn>
    <tableColumn id="6" name="Coluna1" dataDxfId="3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3" name="Tabela134567234" displayName="Tabela134567234" ref="A19:F20" totalsRowShown="0">
  <autoFilter ref="A19:F20"/>
  <tableColumns count="6">
    <tableColumn id="1" name="MATERIAL" dataDxfId="37"/>
    <tableColumn id="2" name="VIA LUZES - (82) 3334- 1781" dataDxfId="36"/>
    <tableColumn id="3" name="RLUX - (19) 3090-2813" dataDxfId="35"/>
    <tableColumn id="4" name="RCA LAMPADAS - (21) 3606-3528" dataDxfId="34"/>
    <tableColumn id="5" name="MEDIANA" dataDxfId="33">
      <calculatedColumnFormula>MEDIAN(Tabela134567234[[#This Row],[VIA LUZES - (82) 3334- 1781]],Tabela134567234[[#This Row],[RLUX - (19) 3090-2813]],Tabela134567234[[#This Row],[RCA LAMPADAS - (21) 3606-3528]])</calculatedColumnFormula>
    </tableColumn>
    <tableColumn id="6" name="Coluna1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0" name="Tabela13456723411" displayName="Tabela13456723411" ref="A22:F23" totalsRowShown="0">
  <autoFilter ref="A22:F23"/>
  <tableColumns count="6">
    <tableColumn id="1" name="MATERIAL" dataDxfId="31"/>
    <tableColumn id="2" name="VIA LUZES - (82) 3334- 1781" dataDxfId="30"/>
    <tableColumn id="3" name="ILUMINIM - (11)4210 - 0494" dataDxfId="29"/>
    <tableColumn id="4" name="ARAPEVA - (11) 2386-9472" dataDxfId="28"/>
    <tableColumn id="5" name="MEDIANA" dataDxfId="27">
      <calculatedColumnFormula>MEDIAN(Tabela13456723411[[#This Row],[VIA LUZES - (82) 3334- 1781]],Tabela13456723411[[#This Row],[ILUMINIM - (11)4210 - 0494]],Tabela13456723411[[#This Row],[ARAPEVA - (11) 2386-9472]])</calculatedColumnFormula>
    </tableColumn>
    <tableColumn id="6" name="Coluna1" dataDxfId="26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2" name="Tabela134513" displayName="Tabela134513" ref="A25:E26" totalsRowShown="0">
  <autoFilter ref="A25:E26"/>
  <tableColumns count="5">
    <tableColumn id="1" name="MATERIAL" dataDxfId="25"/>
    <tableColumn id="2" name="RAMOS METAL - (47) 3463-7430" dataDxfId="24"/>
    <tableColumn id="3" name="BRINK STAR - (19)3483-3701" dataDxfId="23"/>
    <tableColumn id="4" name="ANIMAMIX - (19)3422-7215" dataDxfId="22"/>
    <tableColumn id="5" name="MEDIANA" dataDxfId="21">
      <calculatedColumnFormula>MEDIAN(Tabela134513[[#This Row],[RAMOS METAL - (47) 3463-7430]],Tabela134513[[#This Row],[BRINK STAR - (19)3483-3701]],Tabela134513[[#This Row],[ANIMAMIX - (19)3422-7215]])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3" name="Tabela1345614" displayName="Tabela1345614" ref="A28:E29" totalsRowShown="0">
  <autoFilter ref="A28:E29"/>
  <tableColumns count="5">
    <tableColumn id="1" name="MATERIAL" dataDxfId="20"/>
    <tableColumn id="2" name="RAMOS METAL - (47) 3463-7430" dataDxfId="19"/>
    <tableColumn id="3" name="BRINK STAR - (19)3483-3701" dataDxfId="18"/>
    <tableColumn id="4" name="ANIMAMIX - (19)3422-7215" dataDxfId="17"/>
    <tableColumn id="5" name="MEDIANA" dataDxfId="16">
      <calculatedColumnFormula>MEDIAN(Tabela1345614[[#This Row],[RAMOS METAL - (47) 3463-7430]],Tabela1345614[[#This Row],[BRINK STAR - (19)3483-3701]],Tabela1345614[[#This Row],[ANIMAMIX - (19)3422-7215]])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topLeftCell="A16" zoomScale="130" zoomScaleSheetLayoutView="130" workbookViewId="0">
      <selection activeCell="K5" sqref="K5"/>
    </sheetView>
  </sheetViews>
  <sheetFormatPr defaultRowHeight="12.75" x14ac:dyDescent="0.2"/>
  <cols>
    <col min="1" max="1" width="17.7109375" bestFit="1" customWidth="1"/>
    <col min="2" max="2" width="17.7109375" customWidth="1"/>
    <col min="3" max="3" width="15.140625" bestFit="1" customWidth="1"/>
    <col min="4" max="4" width="16.140625" bestFit="1" customWidth="1"/>
    <col min="5" max="5" width="10.85546875" customWidth="1"/>
    <col min="6" max="6" width="10.7109375" style="6" hidden="1" customWidth="1"/>
    <col min="7" max="8" width="10.85546875" customWidth="1"/>
  </cols>
  <sheetData>
    <row r="1" spans="1:8" x14ac:dyDescent="0.2">
      <c r="F1"/>
    </row>
    <row r="2" spans="1:8" ht="38.25" x14ac:dyDescent="0.2">
      <c r="A2" s="2" t="s">
        <v>1</v>
      </c>
      <c r="B2" s="1" t="s">
        <v>9</v>
      </c>
      <c r="C2" s="1" t="s">
        <v>18</v>
      </c>
      <c r="D2" s="1" t="s">
        <v>10</v>
      </c>
      <c r="E2" t="s">
        <v>0</v>
      </c>
      <c r="F2" t="s">
        <v>26</v>
      </c>
    </row>
    <row r="3" spans="1:8" ht="38.25" x14ac:dyDescent="0.2">
      <c r="A3" s="3" t="s">
        <v>2</v>
      </c>
      <c r="B3" s="5">
        <v>1404</v>
      </c>
      <c r="C3" s="5">
        <v>2952</v>
      </c>
      <c r="D3" s="5">
        <v>3272.69</v>
      </c>
      <c r="E3" s="5">
        <f>MEDIAN(Tabela1345[[#This Row],[VIA LUZES - (82) 3334- 1781]],Tabela1345[[#This Row],[CONIPOST - (11) 4066 - 6988]],Tabela1345[[#This Row],[AMES ILUMINAÇÃO - (11) 3539-3440]])</f>
        <v>2952</v>
      </c>
      <c r="F3"/>
      <c r="H3" s="4"/>
    </row>
    <row r="4" spans="1:8" x14ac:dyDescent="0.2">
      <c r="F4"/>
    </row>
    <row r="5" spans="1:8" ht="38.25" x14ac:dyDescent="0.2">
      <c r="A5" s="2" t="s">
        <v>1</v>
      </c>
      <c r="B5" s="1" t="s">
        <v>9</v>
      </c>
      <c r="C5" s="1" t="s">
        <v>18</v>
      </c>
      <c r="D5" s="1" t="s">
        <v>10</v>
      </c>
      <c r="E5" t="s">
        <v>0</v>
      </c>
      <c r="F5" t="s">
        <v>26</v>
      </c>
    </row>
    <row r="6" spans="1:8" ht="25.5" x14ac:dyDescent="0.2">
      <c r="A6" s="3" t="s">
        <v>3</v>
      </c>
      <c r="B6" s="4">
        <v>360</v>
      </c>
      <c r="C6" s="4">
        <v>848</v>
      </c>
      <c r="D6" s="4">
        <v>788.4</v>
      </c>
      <c r="E6" s="4">
        <f>MEDIAN(Tabela13456[[#This Row],[VIA LUZES - (82) 3334- 1781]],Tabela13456[[#This Row],[CONIPOST - (11) 4066 - 6988]],Tabela13456[[#This Row],[AMES ILUMINAÇÃO - (11) 3539-3440]])</f>
        <v>788.4</v>
      </c>
      <c r="F6"/>
      <c r="H6" s="4"/>
    </row>
    <row r="7" spans="1:8" ht="38.25" x14ac:dyDescent="0.2">
      <c r="A7" s="2" t="s">
        <v>1</v>
      </c>
      <c r="B7" s="1" t="s">
        <v>9</v>
      </c>
      <c r="C7" s="1" t="s">
        <v>18</v>
      </c>
      <c r="D7" s="1" t="s">
        <v>10</v>
      </c>
      <c r="E7" t="s">
        <v>0</v>
      </c>
      <c r="F7" t="s">
        <v>26</v>
      </c>
    </row>
    <row r="8" spans="1:8" ht="25.5" x14ac:dyDescent="0.2">
      <c r="A8" s="3" t="s">
        <v>4</v>
      </c>
      <c r="B8" s="5">
        <v>80</v>
      </c>
      <c r="C8" s="5">
        <v>70</v>
      </c>
      <c r="D8" s="5">
        <v>79.2</v>
      </c>
      <c r="E8" s="5">
        <f>MEDIAN(Tabela134567[[#This Row],[VIA LUZES - (82) 3334- 1781]],Tabela134567[[#This Row],[CONIPOST - (11) 4066 - 6988]],Tabela134567[[#This Row],[AMES ILUMINAÇÃO - (11) 3539-3440]])</f>
        <v>79.2</v>
      </c>
      <c r="F8"/>
      <c r="H8" s="4"/>
    </row>
    <row r="9" spans="1:8" x14ac:dyDescent="0.2">
      <c r="F9"/>
    </row>
    <row r="10" spans="1:8" ht="38.25" x14ac:dyDescent="0.2">
      <c r="A10" s="2" t="s">
        <v>1</v>
      </c>
      <c r="B10" s="1" t="s">
        <v>9</v>
      </c>
      <c r="C10" s="1" t="s">
        <v>18</v>
      </c>
      <c r="D10" s="1" t="s">
        <v>10</v>
      </c>
      <c r="E10" t="s">
        <v>0</v>
      </c>
      <c r="F10" t="s">
        <v>26</v>
      </c>
    </row>
    <row r="11" spans="1:8" ht="25.5" x14ac:dyDescent="0.2">
      <c r="A11" s="3" t="s">
        <v>5</v>
      </c>
      <c r="B11" s="5">
        <v>95</v>
      </c>
      <c r="C11" s="5">
        <v>224</v>
      </c>
      <c r="D11" s="5">
        <v>102.61</v>
      </c>
      <c r="E11" s="5">
        <f>MEDIAN(Tabela1345672[[#This Row],[VIA LUZES - (82) 3334- 1781]],Tabela1345672[[#This Row],[CONIPOST - (11) 4066 - 6988]],Tabela1345672[[#This Row],[AMES ILUMINAÇÃO - (11) 3539-3440]])</f>
        <v>102.61</v>
      </c>
      <c r="F11"/>
      <c r="H11" s="4"/>
    </row>
    <row r="12" spans="1:8" x14ac:dyDescent="0.2">
      <c r="F12"/>
    </row>
    <row r="13" spans="1:8" ht="25.5" x14ac:dyDescent="0.2">
      <c r="A13" s="2" t="s">
        <v>1</v>
      </c>
      <c r="B13" s="1" t="s">
        <v>21</v>
      </c>
      <c r="C13" s="1" t="s">
        <v>22</v>
      </c>
      <c r="D13" s="1" t="s">
        <v>23</v>
      </c>
      <c r="E13" t="s">
        <v>0</v>
      </c>
      <c r="F13" t="s">
        <v>26</v>
      </c>
    </row>
    <row r="14" spans="1:8" ht="25.5" x14ac:dyDescent="0.2">
      <c r="A14" s="3" t="s">
        <v>20</v>
      </c>
      <c r="B14" s="5">
        <v>199.9</v>
      </c>
      <c r="C14" s="5">
        <v>209</v>
      </c>
      <c r="D14" s="5">
        <v>239.9</v>
      </c>
      <c r="E14" s="5">
        <f>MEDIAN(Tabela134567238[[#This Row],[ILUMINIM - (11)4210 - 0494]],Tabela134567238[[#This Row],[COMBINADO - (11) 97292-6085]],Tabela134567238[[#This Row],[KITLED - (11) 99687-3250]])</f>
        <v>209</v>
      </c>
      <c r="F14"/>
      <c r="H14" s="4"/>
    </row>
    <row r="15" spans="1:8" x14ac:dyDescent="0.2">
      <c r="F15"/>
    </row>
    <row r="16" spans="1:8" ht="38.25" x14ac:dyDescent="0.2">
      <c r="A16" s="2" t="s">
        <v>1</v>
      </c>
      <c r="B16" s="1" t="s">
        <v>9</v>
      </c>
      <c r="C16" s="1" t="s">
        <v>10</v>
      </c>
      <c r="D16" s="1" t="s">
        <v>19</v>
      </c>
      <c r="E16" t="s">
        <v>0</v>
      </c>
      <c r="F16" t="s">
        <v>26</v>
      </c>
    </row>
    <row r="17" spans="1:11" ht="25.5" x14ac:dyDescent="0.2">
      <c r="A17" s="3" t="s">
        <v>6</v>
      </c>
      <c r="B17" s="5">
        <v>1100</v>
      </c>
      <c r="C17" s="5">
        <v>1392.93</v>
      </c>
      <c r="D17" s="5">
        <v>699</v>
      </c>
      <c r="E17" s="5">
        <f>MEDIAN(Tabela13456723[[#This Row],[VIA LUZES - (82) 3334- 1781]],Tabela13456723[[#This Row],[AMES ILUMINAÇÃO - (11) 3539-3440]],Tabela13456723[[#This Row],[ARAPEVA - (11) 2386-9472]])</f>
        <v>1100</v>
      </c>
      <c r="F17"/>
      <c r="H17" s="4"/>
    </row>
    <row r="18" spans="1:11" x14ac:dyDescent="0.2">
      <c r="F18"/>
    </row>
    <row r="19" spans="1:11" ht="25.5" x14ac:dyDescent="0.2">
      <c r="A19" s="2" t="s">
        <v>1</v>
      </c>
      <c r="B19" s="1" t="s">
        <v>9</v>
      </c>
      <c r="C19" s="1" t="s">
        <v>24</v>
      </c>
      <c r="D19" s="1" t="s">
        <v>25</v>
      </c>
      <c r="E19" t="s">
        <v>0</v>
      </c>
      <c r="F19" t="s">
        <v>26</v>
      </c>
    </row>
    <row r="20" spans="1:11" ht="25.5" x14ac:dyDescent="0.2">
      <c r="A20" s="3" t="s">
        <v>7</v>
      </c>
      <c r="B20" s="5">
        <v>1800</v>
      </c>
      <c r="C20" s="5">
        <v>1227.8</v>
      </c>
      <c r="D20" s="5">
        <v>590</v>
      </c>
      <c r="E20" s="5">
        <f>MEDIAN(Tabela134567234[[#This Row],[VIA LUZES - (82) 3334- 1781]],Tabela134567234[[#This Row],[RLUX - (19) 3090-2813]],Tabela134567234[[#This Row],[RCA LAMPADAS - (21) 3606-3528]])</f>
        <v>1227.8</v>
      </c>
      <c r="F20"/>
      <c r="H20" s="4">
        <f>Tabela13456723[MEDIANA]</f>
        <v>1100</v>
      </c>
    </row>
    <row r="21" spans="1:11" x14ac:dyDescent="0.2">
      <c r="F21"/>
      <c r="H21">
        <f>Tabela134567234[MEDIANA]</f>
        <v>1227.8</v>
      </c>
    </row>
    <row r="22" spans="1:11" ht="25.5" x14ac:dyDescent="0.2">
      <c r="A22" s="2" t="s">
        <v>1</v>
      </c>
      <c r="B22" s="1" t="s">
        <v>9</v>
      </c>
      <c r="C22" s="1" t="s">
        <v>21</v>
      </c>
      <c r="D22" s="1" t="s">
        <v>19</v>
      </c>
      <c r="E22" t="s">
        <v>0</v>
      </c>
      <c r="F22" t="s">
        <v>26</v>
      </c>
      <c r="H22">
        <f>Tabela13456723411[MEDIANA]</f>
        <v>799.9</v>
      </c>
      <c r="K22" s="5"/>
    </row>
    <row r="23" spans="1:11" ht="25.5" x14ac:dyDescent="0.2">
      <c r="A23" s="3" t="s">
        <v>8</v>
      </c>
      <c r="B23" s="5">
        <v>1300</v>
      </c>
      <c r="C23" s="5">
        <v>799.9</v>
      </c>
      <c r="D23" s="5">
        <v>530</v>
      </c>
      <c r="E23" s="5">
        <f>MEDIAN(Tabela13456723411[[#This Row],[VIA LUZES - (82) 3334- 1781]],Tabela13456723411[[#This Row],[ILUMINIM - (11)4210 - 0494]],Tabela13456723411[[#This Row],[ARAPEVA - (11) 2386-9472]])</f>
        <v>799.9</v>
      </c>
      <c r="F23"/>
      <c r="H23" s="4"/>
      <c r="K23" s="5"/>
    </row>
    <row r="24" spans="1:11" x14ac:dyDescent="0.2">
      <c r="A24" s="3"/>
      <c r="B24" s="5"/>
      <c r="C24" s="5"/>
      <c r="D24" s="5"/>
      <c r="E24" s="5"/>
      <c r="F24"/>
      <c r="H24" s="4"/>
      <c r="K24" s="5"/>
    </row>
    <row r="25" spans="1:11" ht="25.5" x14ac:dyDescent="0.2">
      <c r="A25" s="2" t="s">
        <v>1</v>
      </c>
      <c r="B25" s="1" t="s">
        <v>11</v>
      </c>
      <c r="C25" s="1" t="s">
        <v>14</v>
      </c>
      <c r="D25" s="1" t="s">
        <v>12</v>
      </c>
      <c r="E25" t="s">
        <v>0</v>
      </c>
      <c r="F25"/>
    </row>
    <row r="26" spans="1:11" x14ac:dyDescent="0.2">
      <c r="A26" s="3" t="s">
        <v>13</v>
      </c>
      <c r="B26" s="5">
        <v>1080</v>
      </c>
      <c r="C26" s="5">
        <v>855</v>
      </c>
      <c r="D26" s="5">
        <v>1290</v>
      </c>
      <c r="E26" s="5">
        <f>MEDIAN(Tabela134513[[#This Row],[RAMOS METAL - (47) 3463-7430]],Tabela134513[[#This Row],[BRINK STAR - (19)3483-3701]],Tabela134513[[#This Row],[ANIMAMIX - (19)3422-7215]])</f>
        <v>1080</v>
      </c>
      <c r="F26"/>
      <c r="H26" s="4"/>
      <c r="K26" s="4"/>
    </row>
    <row r="27" spans="1:11" x14ac:dyDescent="0.2">
      <c r="F27"/>
    </row>
    <row r="28" spans="1:11" ht="25.5" x14ac:dyDescent="0.2">
      <c r="A28" s="2" t="s">
        <v>1</v>
      </c>
      <c r="B28" s="1" t="s">
        <v>11</v>
      </c>
      <c r="C28" s="1" t="s">
        <v>14</v>
      </c>
      <c r="D28" s="1" t="s">
        <v>12</v>
      </c>
      <c r="E28" t="s">
        <v>0</v>
      </c>
      <c r="F28"/>
    </row>
    <row r="29" spans="1:11" x14ac:dyDescent="0.2">
      <c r="A29" s="3" t="s">
        <v>15</v>
      </c>
      <c r="B29" s="4">
        <v>950</v>
      </c>
      <c r="C29" s="4">
        <v>940</v>
      </c>
      <c r="D29" s="4">
        <v>1390</v>
      </c>
      <c r="E29" s="4">
        <f>MEDIAN(Tabela1345614[[#This Row],[RAMOS METAL - (47) 3463-7430]],Tabela1345614[[#This Row],[BRINK STAR - (19)3483-3701]],Tabela1345614[[#This Row],[ANIMAMIX - (19)3422-7215]])</f>
        <v>950</v>
      </c>
      <c r="F29"/>
      <c r="H29" s="4"/>
      <c r="K29" s="4"/>
    </row>
    <row r="30" spans="1:11" x14ac:dyDescent="0.2">
      <c r="F30"/>
    </row>
    <row r="31" spans="1:11" ht="25.5" x14ac:dyDescent="0.2">
      <c r="A31" s="2" t="s">
        <v>1</v>
      </c>
      <c r="B31" s="1" t="s">
        <v>11</v>
      </c>
      <c r="C31" s="1" t="s">
        <v>14</v>
      </c>
      <c r="D31" s="1" t="s">
        <v>12</v>
      </c>
      <c r="E31" t="s">
        <v>0</v>
      </c>
      <c r="F31"/>
    </row>
    <row r="32" spans="1:11" x14ac:dyDescent="0.2">
      <c r="A32" s="3" t="s">
        <v>16</v>
      </c>
      <c r="B32" s="5">
        <v>980</v>
      </c>
      <c r="C32" s="5">
        <v>999.98</v>
      </c>
      <c r="D32" s="5">
        <v>1450</v>
      </c>
      <c r="E32" s="5">
        <f>MEDIAN(Tabela134567216[[#This Row],[RAMOS METAL - (47) 3463-7430]],Tabela134567216[[#This Row],[BRINK STAR - (19)3483-3701]],Tabela134567216[[#This Row],[ANIMAMIX - (19)3422-7215]])</f>
        <v>999.98</v>
      </c>
      <c r="F32"/>
      <c r="H32" s="4"/>
      <c r="K32" s="4"/>
    </row>
    <row r="33" spans="1:11" x14ac:dyDescent="0.2">
      <c r="F33"/>
    </row>
    <row r="34" spans="1:11" ht="25.5" x14ac:dyDescent="0.2">
      <c r="A34" s="2" t="s">
        <v>1</v>
      </c>
      <c r="B34" s="1" t="s">
        <v>11</v>
      </c>
      <c r="C34" s="1" t="s">
        <v>14</v>
      </c>
      <c r="D34" s="1" t="s">
        <v>12</v>
      </c>
      <c r="E34" t="s">
        <v>0</v>
      </c>
      <c r="F34"/>
    </row>
    <row r="35" spans="1:11" x14ac:dyDescent="0.2">
      <c r="A35" s="3" t="s">
        <v>17</v>
      </c>
      <c r="B35" s="5">
        <v>940</v>
      </c>
      <c r="C35" s="5">
        <v>789.9</v>
      </c>
      <c r="D35" s="5">
        <v>820</v>
      </c>
      <c r="E35" s="5">
        <f>MEDIAN(Tabela13456723418[[#This Row],[RAMOS METAL - (47) 3463-7430]],Tabela13456723418[[#This Row],[BRINK STAR - (19)3483-3701]],Tabela13456723418[[#This Row],[ANIMAMIX - (19)3422-7215]])</f>
        <v>820</v>
      </c>
      <c r="F35"/>
      <c r="H35" s="4"/>
      <c r="K35" s="4"/>
    </row>
    <row r="37" spans="1:11" ht="25.5" customHeight="1" x14ac:dyDescent="0.2">
      <c r="A37" s="7" t="s">
        <v>27</v>
      </c>
      <c r="B37" s="7"/>
      <c r="C37" s="7"/>
      <c r="D37" s="7"/>
      <c r="E37" s="7"/>
    </row>
  </sheetData>
  <mergeCells count="1">
    <mergeCell ref="A37:E37"/>
  </mergeCells>
  <printOptions horizontalCentered="1"/>
  <pageMargins left="0.51181102362204722" right="0.51181102362204722" top="0.98425196850393704" bottom="0.78740157480314965" header="0.31496062992125984" footer="0.31496062992125984"/>
  <pageSetup paperSize="9" fitToHeight="3" orientation="portrait" r:id="rId1"/>
  <headerFooter>
    <oddHeader>&amp;C&amp;G</oddHeader>
    <oddFooter>&amp;C&amp;G</oddFooter>
  </headerFooter>
  <legacyDrawingHF r:id="rId2"/>
  <tableParts count="1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Usuário do Windows</cp:lastModifiedBy>
  <cp:lastPrinted>2018-09-27T11:57:03Z</cp:lastPrinted>
  <dcterms:created xsi:type="dcterms:W3CDTF">2014-03-25T13:23:41Z</dcterms:created>
  <dcterms:modified xsi:type="dcterms:W3CDTF">2018-09-27T12:04:29Z</dcterms:modified>
</cp:coreProperties>
</file>